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2f67b70b450baf/Desktop/Board Agendas 2021 to 2022/Oct 21/"/>
    </mc:Choice>
  </mc:AlternateContent>
  <xr:revisionPtr revIDLastSave="9" documentId="8_{EB209C48-FD52-44C9-A99E-7B22E7063B63}" xr6:coauthVersionLast="47" xr6:coauthVersionMax="47" xr10:uidLastSave="{3A9A66CC-07D3-47ED-96A8-B7E0286639CA}"/>
  <bookViews>
    <workbookView xWindow="-120" yWindow="-120" windowWidth="20730" windowHeight="11160" xr2:uid="{7E6E3778-2269-41E2-8066-613996429938}"/>
  </bookViews>
  <sheets>
    <sheet name="Expenditures" sheetId="5" r:id="rId1"/>
    <sheet name="Revenue" sheetId="6" r:id="rId2"/>
  </sheets>
  <definedNames>
    <definedName name="_xlnm.Print_Area" localSheetId="0">Expenditures!$B$1:$E$51</definedName>
    <definedName name="_xlnm.Print_Area" localSheetId="1">Revenue!$B$1:$N$43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6" l="1"/>
  <c r="J29" i="6"/>
  <c r="L30" i="6"/>
  <c r="J30" i="6"/>
  <c r="H30" i="6"/>
  <c r="H29" i="6"/>
  <c r="L23" i="6"/>
  <c r="J23" i="6"/>
  <c r="L15" i="6"/>
  <c r="L16" i="6"/>
  <c r="L17" i="6"/>
  <c r="L18" i="6"/>
  <c r="L19" i="6"/>
  <c r="L20" i="6"/>
  <c r="L21" i="6"/>
  <c r="L22" i="6"/>
  <c r="L14" i="6"/>
  <c r="H23" i="6"/>
  <c r="H19" i="6"/>
  <c r="H18" i="6"/>
</calcChain>
</file>

<file path=xl/sharedStrings.xml><?xml version="1.0" encoding="utf-8"?>
<sst xmlns="http://schemas.openxmlformats.org/spreadsheetml/2006/main" count="118" uniqueCount="111">
  <si>
    <t>Operating  Revenue</t>
  </si>
  <si>
    <t>Membership Dues</t>
  </si>
  <si>
    <t>CITY OF LAS CRUCES</t>
  </si>
  <si>
    <t>DONA ANA COUNTY</t>
  </si>
  <si>
    <t>SUNLAND PARK</t>
  </si>
  <si>
    <t>TOWN OF MESILLA</t>
  </si>
  <si>
    <t>VILLAGE OF HATCH</t>
  </si>
  <si>
    <t>CITY OF ANTHONY</t>
  </si>
  <si>
    <t xml:space="preserve">CITY OF ELEPHANT BUTTE </t>
  </si>
  <si>
    <t>VILLAGE OF WILLIAMSBURG</t>
  </si>
  <si>
    <t>Subtotal</t>
  </si>
  <si>
    <t xml:space="preserve">Grants &amp; MOU </t>
  </si>
  <si>
    <t>Dona Ana County GRT</t>
  </si>
  <si>
    <t>P2101004</t>
  </si>
  <si>
    <t>Dona Ana County Pilot Project</t>
  </si>
  <si>
    <t>P2102147</t>
  </si>
  <si>
    <t>NMDOT  Pilot Project Funds</t>
  </si>
  <si>
    <t>MO1704</t>
  </si>
  <si>
    <t>NMDOT 5311</t>
  </si>
  <si>
    <t>NMDOT 5311*</t>
  </si>
  <si>
    <t>MO1733-CARES</t>
  </si>
  <si>
    <t>TX DOT 5307 Funds</t>
  </si>
  <si>
    <t>SBLB, LLC - Planning Funds</t>
  </si>
  <si>
    <t>MO1643A</t>
  </si>
  <si>
    <t>Other Source Revenue</t>
  </si>
  <si>
    <t>Bus Fares/Ticket Sales</t>
  </si>
  <si>
    <t>Advertising Revenue</t>
  </si>
  <si>
    <t>DMV FEES</t>
  </si>
  <si>
    <t>TOTAL OPERATING REVENUES</t>
  </si>
  <si>
    <t>Capital Appropriations</t>
  </si>
  <si>
    <t>FHWA Funds</t>
  </si>
  <si>
    <t>MO1761-Sec. 5307</t>
  </si>
  <si>
    <t>Legislature Local Match</t>
  </si>
  <si>
    <t>E2538</t>
  </si>
  <si>
    <t>NM DOT 5339 Facility</t>
  </si>
  <si>
    <t>MO1664 Rural 5339</t>
  </si>
  <si>
    <t>NM DOT 5339 Radios</t>
  </si>
  <si>
    <t>NM DOT 5311 (Bus)</t>
  </si>
  <si>
    <t>Bus Shelters (AARP)</t>
  </si>
  <si>
    <t>TOTAL REVENUES</t>
  </si>
  <si>
    <t>South Central Regional Transit District</t>
  </si>
  <si>
    <t>Budget - FY2020</t>
  </si>
  <si>
    <t>Budget - FY2021</t>
  </si>
  <si>
    <t>NM DOT Capital</t>
  </si>
  <si>
    <t>State Legislature (Facility &amp; Bus)</t>
  </si>
  <si>
    <t>Descriptions</t>
  </si>
  <si>
    <t>Personnel Services</t>
  </si>
  <si>
    <t>Salaries</t>
  </si>
  <si>
    <t>Employee Benefits</t>
  </si>
  <si>
    <t>FICA/Medicare Tax</t>
  </si>
  <si>
    <t>Unemployment Tax</t>
  </si>
  <si>
    <t>Workers Comp Insurance</t>
  </si>
  <si>
    <t>Health Insurance and Life</t>
  </si>
  <si>
    <t>Retirement - PERA &amp; PERA Smart Save</t>
  </si>
  <si>
    <t>Travel &amp; Maintenance</t>
  </si>
  <si>
    <t>Travel - Reimbursement</t>
  </si>
  <si>
    <t xml:space="preserve">Fuel - WEX </t>
  </si>
  <si>
    <t>Maintenance on Vehicles</t>
  </si>
  <si>
    <t>Supplies</t>
  </si>
  <si>
    <t>Equipment &amp; Uniforms</t>
  </si>
  <si>
    <t>Shop Supplies &amp; Shop Tools</t>
  </si>
  <si>
    <t>Safety Equipment / Training</t>
  </si>
  <si>
    <t>Fareboxes</t>
  </si>
  <si>
    <t>Supplies (Covid19)</t>
  </si>
  <si>
    <t>Insurances</t>
  </si>
  <si>
    <t>D&amp;O Insurance</t>
  </si>
  <si>
    <t xml:space="preserve">NM Municipal League - NMSIF </t>
  </si>
  <si>
    <t>Contractual Services</t>
  </si>
  <si>
    <t>FineLine Graphics/Del Valle/Mason</t>
  </si>
  <si>
    <t>Legal Fees</t>
  </si>
  <si>
    <t>Professional Fees &amp; Svcs/Audit</t>
  </si>
  <si>
    <t>Alarm Monitoring / Airtime</t>
  </si>
  <si>
    <t>IT Services / Web Services</t>
  </si>
  <si>
    <t>Drug &amp; Alcohol Testing / Physicals / Background Checks</t>
  </si>
  <si>
    <t>Printer</t>
  </si>
  <si>
    <t>Operating Costs</t>
  </si>
  <si>
    <t>Advertisements/Promotional</t>
  </si>
  <si>
    <t>Bus Facility Lease</t>
  </si>
  <si>
    <t>Cell phone / T-Mobile / Internet</t>
  </si>
  <si>
    <t>Conf/Seminars/Quickbooks/MS</t>
  </si>
  <si>
    <t>Office Equipment / COVID-19 Exp</t>
  </si>
  <si>
    <t>Postage</t>
  </si>
  <si>
    <t>Radios</t>
  </si>
  <si>
    <t>Facilty Maintenance</t>
  </si>
  <si>
    <t>Subscription/Dues/Chamber/Bank Fees</t>
  </si>
  <si>
    <t>Taxes &amp; Licenses</t>
  </si>
  <si>
    <t>Interest Expense</t>
  </si>
  <si>
    <t>Utilities</t>
  </si>
  <si>
    <t>Total Expenses</t>
  </si>
  <si>
    <t>SOUTH CENTRAL REGIONAL TRANSIT DISTRICT</t>
  </si>
  <si>
    <t>Budget - FY2022</t>
  </si>
  <si>
    <t>NM DOT 5339 Non-Revenue Vehicle</t>
  </si>
  <si>
    <t>NM DOT 5339 (Bus)</t>
  </si>
  <si>
    <t>NM Legislature Pilot Van Program</t>
  </si>
  <si>
    <t>Local Match</t>
  </si>
  <si>
    <t>Zia Therapy</t>
  </si>
  <si>
    <t>City of Las Cruces</t>
  </si>
  <si>
    <t>Signs &amp; Poles</t>
  </si>
  <si>
    <t>Vanpool Tech Support</t>
  </si>
  <si>
    <t>NM DOT 5339 (Bus) FY21 Carryover</t>
  </si>
  <si>
    <t>NM DOT 5339 (Bus) Matching Funds</t>
  </si>
  <si>
    <t>Amendment #1</t>
  </si>
  <si>
    <t>Commercial Loan</t>
  </si>
  <si>
    <t>Revised Budget</t>
  </si>
  <si>
    <t>FY2022 Approved Budget</t>
  </si>
  <si>
    <t>Services ADP fees/Janitorial/RC Creations/Misc</t>
  </si>
  <si>
    <t>Year to Date Expenditure</t>
  </si>
  <si>
    <t>% YTD</t>
  </si>
  <si>
    <t>Remaining Budgeted Expenses</t>
  </si>
  <si>
    <t>MO1791-CARES</t>
  </si>
  <si>
    <t>FY2022 AMENDMENT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</si>
</sst>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-yy;@"/>
    <numFmt numFmtId="166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44" fontId="7" fillId="0" borderId="3" xfId="1" applyFont="1" applyBorder="1"/>
    <xf numFmtId="0" fontId="7" fillId="0" borderId="2" xfId="0" applyFont="1" applyBorder="1" applyAlignment="1">
      <alignment horizontal="right"/>
    </xf>
    <xf numFmtId="44" fontId="7" fillId="0" borderId="2" xfId="1" applyFont="1" applyBorder="1"/>
    <xf numFmtId="0" fontId="7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4" fontId="7" fillId="0" borderId="1" xfId="1" applyFont="1" applyBorder="1"/>
    <xf numFmtId="0" fontId="3" fillId="0" borderId="7" xfId="0" applyFont="1" applyBorder="1" applyAlignment="1">
      <alignment horizontal="left" wrapText="1"/>
    </xf>
    <xf numFmtId="44" fontId="9" fillId="0" borderId="7" xfId="1" applyFont="1" applyBorder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left"/>
    </xf>
    <xf numFmtId="44" fontId="7" fillId="0" borderId="2" xfId="1" applyFont="1" applyFill="1" applyBorder="1"/>
    <xf numFmtId="0" fontId="7" fillId="0" borderId="1" xfId="0" applyFont="1" applyBorder="1"/>
    <xf numFmtId="0" fontId="7" fillId="0" borderId="2" xfId="0" applyFont="1" applyBorder="1"/>
    <xf numFmtId="0" fontId="3" fillId="0" borderId="0" xfId="0" applyFont="1" applyAlignment="1">
      <alignment horizontal="left" wrapText="1"/>
    </xf>
    <xf numFmtId="44" fontId="9" fillId="0" borderId="1" xfId="1" applyFont="1" applyBorder="1"/>
    <xf numFmtId="44" fontId="9" fillId="0" borderId="7" xfId="1" applyFont="1" applyBorder="1" applyAlignment="1">
      <alignment horizontal="center"/>
    </xf>
    <xf numFmtId="0" fontId="11" fillId="2" borderId="8" xfId="0" applyFont="1" applyFill="1" applyBorder="1"/>
    <xf numFmtId="0" fontId="2" fillId="2" borderId="3" xfId="0" applyFont="1" applyFill="1" applyBorder="1"/>
    <xf numFmtId="44" fontId="7" fillId="2" borderId="3" xfId="1" applyFont="1" applyFill="1" applyBorder="1"/>
    <xf numFmtId="0" fontId="11" fillId="2" borderId="9" xfId="0" applyFont="1" applyFill="1" applyBorder="1"/>
    <xf numFmtId="0" fontId="2" fillId="2" borderId="2" xfId="0" applyFont="1" applyFill="1" applyBorder="1"/>
    <xf numFmtId="44" fontId="7" fillId="2" borderId="2" xfId="1" applyFont="1" applyFill="1" applyBorder="1"/>
    <xf numFmtId="0" fontId="2" fillId="2" borderId="9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44" fontId="7" fillId="2" borderId="1" xfId="1" applyFont="1" applyFill="1" applyBorder="1"/>
    <xf numFmtId="0" fontId="3" fillId="0" borderId="11" xfId="0" applyFont="1" applyBorder="1" applyAlignment="1">
      <alignment horizontal="left" wrapText="1"/>
    </xf>
    <xf numFmtId="44" fontId="9" fillId="0" borderId="7" xfId="0" applyNumberFormat="1" applyFont="1" applyBorder="1" applyAlignment="1">
      <alignment horizontal="center"/>
    </xf>
    <xf numFmtId="44" fontId="9" fillId="0" borderId="4" xfId="0" applyNumberFormat="1" applyFont="1" applyBorder="1" applyAlignment="1">
      <alignment horizontal="center"/>
    </xf>
    <xf numFmtId="44" fontId="9" fillId="2" borderId="12" xfId="1" applyFont="1" applyFill="1" applyBorder="1" applyAlignment="1">
      <alignment horizontal="right"/>
    </xf>
    <xf numFmtId="44" fontId="9" fillId="0" borderId="6" xfId="1" applyFont="1" applyBorder="1" applyAlignment="1">
      <alignment horizontal="center"/>
    </xf>
    <xf numFmtId="0" fontId="2" fillId="2" borderId="1" xfId="0" applyFont="1" applyFill="1" applyBorder="1"/>
    <xf numFmtId="0" fontId="8" fillId="0" borderId="0" xfId="0" applyFont="1" applyBorder="1" applyAlignment="1">
      <alignment horizontal="center" wrapText="1"/>
    </xf>
    <xf numFmtId="44" fontId="7" fillId="0" borderId="0" xfId="1" applyFont="1" applyBorder="1"/>
    <xf numFmtId="44" fontId="9" fillId="0" borderId="0" xfId="1" applyFont="1" applyBorder="1"/>
    <xf numFmtId="44" fontId="7" fillId="0" borderId="0" xfId="1" applyFont="1" applyFill="1" applyBorder="1"/>
    <xf numFmtId="44" fontId="7" fillId="2" borderId="0" xfId="1" applyFont="1" applyFill="1" applyBorder="1"/>
    <xf numFmtId="44" fontId="9" fillId="2" borderId="0" xfId="1" applyFont="1" applyFill="1" applyBorder="1" applyAlignment="1">
      <alignment horizontal="right"/>
    </xf>
    <xf numFmtId="0" fontId="12" fillId="0" borderId="0" xfId="0" applyFont="1"/>
    <xf numFmtId="165" fontId="12" fillId="0" borderId="0" xfId="0" applyNumberFormat="1" applyFont="1"/>
    <xf numFmtId="43" fontId="12" fillId="0" borderId="7" xfId="6" applyFont="1" applyFill="1" applyBorder="1"/>
    <xf numFmtId="166" fontId="12" fillId="0" borderId="0" xfId="0" applyNumberFormat="1" applyFont="1"/>
    <xf numFmtId="43" fontId="14" fillId="0" borderId="0" xfId="6" applyFont="1"/>
    <xf numFmtId="0" fontId="14" fillId="0" borderId="0" xfId="0" applyFont="1"/>
    <xf numFmtId="0" fontId="14" fillId="0" borderId="0" xfId="0" applyFont="1" applyBorder="1" applyAlignment="1">
      <alignment vertical="center"/>
    </xf>
    <xf numFmtId="164" fontId="15" fillId="0" borderId="13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4" fillId="0" borderId="7" xfId="0" applyFont="1" applyBorder="1"/>
    <xf numFmtId="43" fontId="17" fillId="0" borderId="13" xfId="0" applyNumberFormat="1" applyFont="1" applyBorder="1" applyAlignment="1">
      <alignment wrapText="1"/>
    </xf>
    <xf numFmtId="10" fontId="12" fillId="0" borderId="7" xfId="7" applyNumberFormat="1" applyFont="1" applyFill="1" applyBorder="1"/>
    <xf numFmtId="43" fontId="12" fillId="0" borderId="13" xfId="0" applyNumberFormat="1" applyFont="1" applyBorder="1" applyAlignment="1">
      <alignment wrapText="1"/>
    </xf>
    <xf numFmtId="43" fontId="15" fillId="0" borderId="7" xfId="6" applyFont="1" applyFill="1" applyBorder="1"/>
    <xf numFmtId="0" fontId="16" fillId="0" borderId="7" xfId="0" applyFont="1" applyBorder="1" applyAlignment="1">
      <alignment horizontal="center"/>
    </xf>
    <xf numFmtId="43" fontId="17" fillId="0" borderId="7" xfId="0" applyNumberFormat="1" applyFont="1" applyBorder="1"/>
    <xf numFmtId="43" fontId="12" fillId="0" borderId="7" xfId="0" applyNumberFormat="1" applyFont="1" applyBorder="1"/>
    <xf numFmtId="43" fontId="14" fillId="0" borderId="7" xfId="6" applyFont="1" applyFill="1" applyBorder="1"/>
    <xf numFmtId="43" fontId="14" fillId="0" borderId="7" xfId="0" applyNumberFormat="1" applyFont="1" applyBorder="1"/>
    <xf numFmtId="43" fontId="17" fillId="0" borderId="7" xfId="6" applyFont="1" applyFill="1" applyBorder="1"/>
    <xf numFmtId="0" fontId="14" fillId="0" borderId="7" xfId="0" applyFont="1" applyBorder="1" applyAlignment="1">
      <alignment horizontal="left"/>
    </xf>
    <xf numFmtId="0" fontId="14" fillId="0" borderId="7" xfId="0" applyFont="1" applyFill="1" applyBorder="1"/>
    <xf numFmtId="0" fontId="15" fillId="0" borderId="13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44" fontId="13" fillId="0" borderId="7" xfId="1" applyFont="1" applyBorder="1"/>
    <xf numFmtId="43" fontId="13" fillId="0" borderId="7" xfId="6" applyFont="1" applyBorder="1"/>
    <xf numFmtId="10" fontId="13" fillId="0" borderId="7" xfId="7" applyNumberFormat="1" applyFont="1" applyBorder="1"/>
    <xf numFmtId="0" fontId="20" fillId="0" borderId="0" xfId="0" applyFont="1"/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17" fontId="10" fillId="3" borderId="4" xfId="0" applyNumberFormat="1" applyFont="1" applyFill="1" applyBorder="1" applyAlignment="1">
      <alignment horizontal="center"/>
    </xf>
    <xf numFmtId="17" fontId="10" fillId="3" borderId="6" xfId="0" applyNumberFormat="1" applyFont="1" applyFill="1" applyBorder="1" applyAlignment="1">
      <alignment horizontal="center"/>
    </xf>
    <xf numFmtId="17" fontId="10" fillId="3" borderId="5" xfId="0" applyNumberFormat="1" applyFont="1" applyFill="1" applyBorder="1" applyAlignment="1">
      <alignment horizontal="center"/>
    </xf>
  </cellXfs>
  <cellStyles count="8">
    <cellStyle name="Comma" xfId="6" builtinId="3"/>
    <cellStyle name="Comma 2" xfId="4" xr:uid="{7D9A5033-FD4A-4761-AC88-34CE3C563CE0}"/>
    <cellStyle name="Currency" xfId="1" builtinId="4"/>
    <cellStyle name="Currency 2" xfId="5" xr:uid="{ECDA7EEB-092B-4DC0-8BDF-758AD855C1BE}"/>
    <cellStyle name="Normal" xfId="0" builtinId="0"/>
    <cellStyle name="Normal 2" xfId="2" xr:uid="{24B84546-0EBE-4194-8471-3C9E19C57615}"/>
    <cellStyle name="Percent" xfId="7" builtinId="5"/>
    <cellStyle name="Percent 2" xfId="3" xr:uid="{E9C49061-D0C6-4BE4-B064-3A14482671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41E2-A415-2349-8E3A-FB43A5D272EE}">
  <sheetPr>
    <pageSetUpPr fitToPage="1"/>
  </sheetPr>
  <dimension ref="B1:J53"/>
  <sheetViews>
    <sheetView tabSelected="1" zoomScale="130" zoomScaleNormal="130" workbookViewId="0">
      <pane ySplit="3" topLeftCell="A41" activePane="bottomLeft" state="frozen"/>
      <selection pane="bottomLeft" activeCell="J51" sqref="J51"/>
    </sheetView>
  </sheetViews>
  <sheetFormatPr defaultColWidth="11.42578125" defaultRowHeight="15" x14ac:dyDescent="0.25"/>
  <cols>
    <col min="1" max="1" width="1.85546875" style="44" customWidth="1"/>
    <col min="2" max="2" width="43.140625" style="49" bestFit="1" customWidth="1"/>
    <col min="3" max="3" width="0.85546875" style="49" customWidth="1"/>
    <col min="4" max="4" width="15.7109375" style="49" customWidth="1"/>
    <col min="5" max="5" width="14" style="49" customWidth="1"/>
    <col min="6" max="6" width="15.85546875" style="49" customWidth="1"/>
    <col min="7" max="7" width="13.5703125" style="49" customWidth="1"/>
    <col min="8" max="8" width="9.42578125" style="44" customWidth="1"/>
    <col min="9" max="9" width="16.28515625" style="44" customWidth="1"/>
    <col min="10" max="16384" width="11.42578125" style="44"/>
  </cols>
  <sheetData>
    <row r="1" spans="2:10" ht="19.5" thickBot="1" x14ac:dyDescent="0.35">
      <c r="B1" s="74" t="s">
        <v>89</v>
      </c>
      <c r="C1" s="75"/>
      <c r="D1" s="76"/>
      <c r="E1" s="45"/>
      <c r="F1" s="45"/>
      <c r="G1" s="45"/>
    </row>
    <row r="2" spans="2:10" ht="15.75" thickBot="1" x14ac:dyDescent="0.3">
      <c r="B2" s="68" t="s">
        <v>110</v>
      </c>
      <c r="C2" s="50"/>
      <c r="D2" s="45"/>
      <c r="E2" s="45"/>
      <c r="F2" s="45"/>
      <c r="G2" s="45"/>
    </row>
    <row r="3" spans="2:10" ht="60.75" thickBot="1" x14ac:dyDescent="0.3">
      <c r="B3" s="51" t="s">
        <v>45</v>
      </c>
      <c r="C3" s="52"/>
      <c r="D3" s="53" t="s">
        <v>104</v>
      </c>
      <c r="E3" s="53" t="s">
        <v>101</v>
      </c>
      <c r="F3" s="53" t="s">
        <v>103</v>
      </c>
      <c r="G3" s="53" t="s">
        <v>106</v>
      </c>
      <c r="H3" s="53" t="s">
        <v>107</v>
      </c>
      <c r="I3" s="53" t="s">
        <v>108</v>
      </c>
    </row>
    <row r="4" spans="2:10" ht="15.75" thickBot="1" x14ac:dyDescent="0.3">
      <c r="B4" s="54" t="s">
        <v>46</v>
      </c>
      <c r="C4" s="55"/>
      <c r="D4" s="56"/>
      <c r="E4" s="56"/>
      <c r="F4" s="56"/>
      <c r="G4" s="56"/>
      <c r="H4" s="57"/>
      <c r="I4" s="58"/>
    </row>
    <row r="5" spans="2:10" ht="15.75" thickBot="1" x14ac:dyDescent="0.3">
      <c r="B5" s="55" t="s">
        <v>47</v>
      </c>
      <c r="C5" s="59"/>
      <c r="D5" s="46">
        <v>959112.63556319976</v>
      </c>
      <c r="E5" s="46"/>
      <c r="F5" s="46">
        <v>959112.63556319976</v>
      </c>
      <c r="G5" s="46">
        <v>227768.74800000002</v>
      </c>
      <c r="H5" s="57">
        <v>0.23747862300474451</v>
      </c>
      <c r="I5" s="46">
        <v>731343.88756319974</v>
      </c>
    </row>
    <row r="6" spans="2:10" ht="15.75" thickBot="1" x14ac:dyDescent="0.3">
      <c r="B6" s="60" t="s">
        <v>48</v>
      </c>
      <c r="C6" s="55"/>
      <c r="D6" s="61"/>
      <c r="E6" s="61"/>
      <c r="F6" s="61"/>
      <c r="G6" s="61"/>
      <c r="H6" s="57"/>
      <c r="I6" s="62"/>
    </row>
    <row r="7" spans="2:10" ht="15.75" thickBot="1" x14ac:dyDescent="0.3">
      <c r="B7" s="55" t="s">
        <v>49</v>
      </c>
      <c r="C7" s="59"/>
      <c r="D7" s="46">
        <v>78666.968036584818</v>
      </c>
      <c r="E7" s="46"/>
      <c r="F7" s="46">
        <v>78666.968036584818</v>
      </c>
      <c r="G7" s="46">
        <v>15897.424134999999</v>
      </c>
      <c r="H7" s="57">
        <v>0.20208512583841737</v>
      </c>
      <c r="I7" s="46">
        <v>62769.543901584817</v>
      </c>
    </row>
    <row r="8" spans="2:10" ht="15.75" thickBot="1" x14ac:dyDescent="0.3">
      <c r="B8" s="55" t="s">
        <v>50</v>
      </c>
      <c r="C8" s="59"/>
      <c r="D8" s="46">
        <v>14348.206124000002</v>
      </c>
      <c r="E8" s="46"/>
      <c r="F8" s="46">
        <v>14348.206124000002</v>
      </c>
      <c r="G8" s="46">
        <v>574.69677634400011</v>
      </c>
      <c r="H8" s="57">
        <v>4.0053562889838509E-2</v>
      </c>
      <c r="I8" s="46">
        <v>13773.509347656001</v>
      </c>
    </row>
    <row r="9" spans="2:10" ht="15.75" thickBot="1" x14ac:dyDescent="0.3">
      <c r="B9" s="55" t="s">
        <v>51</v>
      </c>
      <c r="C9" s="63"/>
      <c r="D9" s="46">
        <v>37000</v>
      </c>
      <c r="E9" s="46"/>
      <c r="F9" s="46">
        <v>37000</v>
      </c>
      <c r="G9" s="46">
        <v>15099</v>
      </c>
      <c r="H9" s="57">
        <v>0.4080810810810811</v>
      </c>
      <c r="I9" s="46">
        <v>21901</v>
      </c>
      <c r="J9" s="47"/>
    </row>
    <row r="10" spans="2:10" ht="15.75" thickBot="1" x14ac:dyDescent="0.3">
      <c r="B10" s="55" t="s">
        <v>52</v>
      </c>
      <c r="C10" s="63"/>
      <c r="D10" s="46">
        <v>184292.63999999987</v>
      </c>
      <c r="E10" s="46"/>
      <c r="F10" s="46">
        <v>184292.63999999987</v>
      </c>
      <c r="G10" s="46">
        <v>36962.43</v>
      </c>
      <c r="H10" s="57">
        <v>0.20056378811438172</v>
      </c>
      <c r="I10" s="46">
        <v>147330.20999999988</v>
      </c>
    </row>
    <row r="11" spans="2:10" ht="15.75" thickBot="1" x14ac:dyDescent="0.3">
      <c r="B11" s="55" t="s">
        <v>53</v>
      </c>
      <c r="C11" s="63"/>
      <c r="D11" s="46">
        <v>76234.626243000021</v>
      </c>
      <c r="E11" s="46"/>
      <c r="F11" s="46">
        <v>76234.626243000021</v>
      </c>
      <c r="G11" s="46">
        <v>15895.405345000001</v>
      </c>
      <c r="H11" s="57">
        <v>0.20850637208258815</v>
      </c>
      <c r="I11" s="46">
        <v>60339.220898000021</v>
      </c>
    </row>
    <row r="12" spans="2:10" ht="15.75" thickBot="1" x14ac:dyDescent="0.3">
      <c r="B12" s="60" t="s">
        <v>54</v>
      </c>
      <c r="C12" s="64"/>
      <c r="D12" s="61"/>
      <c r="E12" s="61"/>
      <c r="F12" s="61"/>
      <c r="G12" s="61"/>
      <c r="H12" s="57"/>
      <c r="I12" s="62"/>
    </row>
    <row r="13" spans="2:10" ht="15.75" thickBot="1" x14ac:dyDescent="0.3">
      <c r="B13" s="55" t="s">
        <v>55</v>
      </c>
      <c r="C13" s="63"/>
      <c r="D13" s="46">
        <v>8500</v>
      </c>
      <c r="E13" s="46"/>
      <c r="F13" s="46">
        <v>8500</v>
      </c>
      <c r="G13" s="46">
        <v>2560.98</v>
      </c>
      <c r="H13" s="57">
        <v>0.30129176470588237</v>
      </c>
      <c r="I13" s="46">
        <v>5939.02</v>
      </c>
    </row>
    <row r="14" spans="2:10" ht="15.75" thickBot="1" x14ac:dyDescent="0.3">
      <c r="B14" s="55" t="s">
        <v>56</v>
      </c>
      <c r="C14" s="63"/>
      <c r="D14" s="46">
        <v>166000</v>
      </c>
      <c r="E14" s="46">
        <v>45273.440000000002</v>
      </c>
      <c r="F14" s="46">
        <v>211273.44</v>
      </c>
      <c r="G14" s="46">
        <v>57366.27</v>
      </c>
      <c r="H14" s="57">
        <v>0.27152617953302599</v>
      </c>
      <c r="I14" s="46">
        <v>153907.17000000001</v>
      </c>
    </row>
    <row r="15" spans="2:10" ht="15.75" thickBot="1" x14ac:dyDescent="0.3">
      <c r="B15" s="55" t="s">
        <v>57</v>
      </c>
      <c r="C15" s="59"/>
      <c r="D15" s="46">
        <v>25000</v>
      </c>
      <c r="E15" s="46">
        <v>4000</v>
      </c>
      <c r="F15" s="46">
        <v>29000</v>
      </c>
      <c r="G15" s="46">
        <v>9105.619999999999</v>
      </c>
      <c r="H15" s="57">
        <v>0.31398689655172413</v>
      </c>
      <c r="I15" s="46">
        <v>19894.38</v>
      </c>
    </row>
    <row r="16" spans="2:10" ht="15.75" thickBot="1" x14ac:dyDescent="0.3">
      <c r="B16" s="60" t="s">
        <v>58</v>
      </c>
      <c r="C16" s="63"/>
      <c r="D16" s="65"/>
      <c r="E16" s="65"/>
      <c r="F16" s="65"/>
      <c r="G16" s="65"/>
      <c r="H16" s="57"/>
      <c r="I16" s="46"/>
    </row>
    <row r="17" spans="2:9" ht="15.75" thickBot="1" x14ac:dyDescent="0.3">
      <c r="B17" s="66" t="s">
        <v>59</v>
      </c>
      <c r="C17" s="63"/>
      <c r="D17" s="46">
        <v>20200</v>
      </c>
      <c r="E17" s="46">
        <v>-4000</v>
      </c>
      <c r="F17" s="46">
        <v>16200</v>
      </c>
      <c r="G17" s="46">
        <v>559.91999999999996</v>
      </c>
      <c r="H17" s="57">
        <v>3.4562962962962962E-2</v>
      </c>
      <c r="I17" s="46">
        <v>15640.08</v>
      </c>
    </row>
    <row r="18" spans="2:9" ht="15.75" thickBot="1" x14ac:dyDescent="0.3">
      <c r="B18" s="55" t="s">
        <v>60</v>
      </c>
      <c r="C18" s="63"/>
      <c r="D18" s="46">
        <v>7800</v>
      </c>
      <c r="E18" s="46">
        <v>-2000</v>
      </c>
      <c r="F18" s="46">
        <v>5800</v>
      </c>
      <c r="G18" s="46">
        <v>736.5</v>
      </c>
      <c r="H18" s="57">
        <v>0.12698275862068967</v>
      </c>
      <c r="I18" s="46">
        <v>5063.5</v>
      </c>
    </row>
    <row r="19" spans="2:9" ht="15.75" thickBot="1" x14ac:dyDescent="0.3">
      <c r="B19" s="55" t="s">
        <v>61</v>
      </c>
      <c r="C19" s="63"/>
      <c r="D19" s="46">
        <v>2100</v>
      </c>
      <c r="E19" s="46"/>
      <c r="F19" s="46">
        <v>2100</v>
      </c>
      <c r="G19" s="46">
        <v>599.80999999999995</v>
      </c>
      <c r="H19" s="57">
        <v>0.2856238095238095</v>
      </c>
      <c r="I19" s="46">
        <v>1500.19</v>
      </c>
    </row>
    <row r="20" spans="2:9" ht="15.75" thickBot="1" x14ac:dyDescent="0.3">
      <c r="B20" s="66" t="s">
        <v>62</v>
      </c>
      <c r="C20" s="63"/>
      <c r="D20" s="46"/>
      <c r="E20" s="46"/>
      <c r="F20" s="46">
        <v>0</v>
      </c>
      <c r="G20" s="46">
        <v>0</v>
      </c>
      <c r="H20" s="57">
        <v>0</v>
      </c>
      <c r="I20" s="46">
        <v>0</v>
      </c>
    </row>
    <row r="21" spans="2:9" ht="15.75" thickBot="1" x14ac:dyDescent="0.3">
      <c r="B21" s="55" t="s">
        <v>63</v>
      </c>
      <c r="C21" s="59"/>
      <c r="D21" s="46">
        <v>10800</v>
      </c>
      <c r="E21" s="46">
        <v>-2000</v>
      </c>
      <c r="F21" s="46">
        <v>8800</v>
      </c>
      <c r="G21" s="46">
        <v>2003.21</v>
      </c>
      <c r="H21" s="57">
        <v>0.22763749999999999</v>
      </c>
      <c r="I21" s="46">
        <v>6796.79</v>
      </c>
    </row>
    <row r="22" spans="2:9" ht="15.75" thickBot="1" x14ac:dyDescent="0.3">
      <c r="B22" s="60" t="s">
        <v>64</v>
      </c>
      <c r="C22" s="63"/>
      <c r="D22" s="65"/>
      <c r="E22" s="65"/>
      <c r="F22" s="65"/>
      <c r="G22" s="65"/>
      <c r="H22" s="57"/>
      <c r="I22" s="46"/>
    </row>
    <row r="23" spans="2:9" ht="15.75" thickBot="1" x14ac:dyDescent="0.3">
      <c r="B23" s="55" t="s">
        <v>65</v>
      </c>
      <c r="C23" s="63"/>
      <c r="D23" s="46">
        <v>3640</v>
      </c>
      <c r="E23" s="46">
        <v>-3640</v>
      </c>
      <c r="F23" s="46">
        <v>0</v>
      </c>
      <c r="G23" s="46">
        <v>0</v>
      </c>
      <c r="H23" s="57">
        <v>0</v>
      </c>
      <c r="I23" s="46">
        <v>0</v>
      </c>
    </row>
    <row r="24" spans="2:9" ht="15.75" thickBot="1" x14ac:dyDescent="0.3">
      <c r="B24" s="55" t="s">
        <v>66</v>
      </c>
      <c r="C24" s="63"/>
      <c r="D24" s="46">
        <v>76000</v>
      </c>
      <c r="E24" s="46">
        <v>-20000</v>
      </c>
      <c r="F24" s="46">
        <v>56000</v>
      </c>
      <c r="G24" s="46">
        <v>11744.65</v>
      </c>
      <c r="H24" s="57">
        <v>0.20972589285714285</v>
      </c>
      <c r="I24" s="46">
        <v>44255.35</v>
      </c>
    </row>
    <row r="25" spans="2:9" ht="15.75" thickBot="1" x14ac:dyDescent="0.3">
      <c r="B25" s="60" t="s">
        <v>67</v>
      </c>
      <c r="C25" s="63"/>
      <c r="D25" s="65"/>
      <c r="E25" s="65"/>
      <c r="F25" s="65"/>
      <c r="G25" s="65"/>
      <c r="H25" s="57"/>
      <c r="I25" s="46"/>
    </row>
    <row r="26" spans="2:9" ht="15.75" thickBot="1" x14ac:dyDescent="0.3">
      <c r="B26" s="66" t="s">
        <v>68</v>
      </c>
      <c r="C26" s="63"/>
      <c r="D26" s="46">
        <v>5500</v>
      </c>
      <c r="E26" s="46"/>
      <c r="F26" s="46">
        <v>5500</v>
      </c>
      <c r="G26" s="46">
        <v>0</v>
      </c>
      <c r="H26" s="57">
        <v>0</v>
      </c>
      <c r="I26" s="46">
        <v>5500</v>
      </c>
    </row>
    <row r="27" spans="2:9" ht="15.75" thickBot="1" x14ac:dyDescent="0.3">
      <c r="B27" s="55" t="s">
        <v>69</v>
      </c>
      <c r="C27" s="63"/>
      <c r="D27" s="46">
        <v>19000</v>
      </c>
      <c r="E27" s="46"/>
      <c r="F27" s="46">
        <v>19000</v>
      </c>
      <c r="G27" s="46">
        <v>0</v>
      </c>
      <c r="H27" s="57">
        <v>0</v>
      </c>
      <c r="I27" s="46">
        <v>19000</v>
      </c>
    </row>
    <row r="28" spans="2:9" ht="15.75" thickBot="1" x14ac:dyDescent="0.3">
      <c r="B28" s="55" t="s">
        <v>70</v>
      </c>
      <c r="C28" s="63"/>
      <c r="D28" s="46">
        <v>32500</v>
      </c>
      <c r="E28" s="46"/>
      <c r="F28" s="46">
        <v>32500</v>
      </c>
      <c r="G28" s="46">
        <v>0</v>
      </c>
      <c r="H28" s="57">
        <v>0</v>
      </c>
      <c r="I28" s="46">
        <v>32500</v>
      </c>
    </row>
    <row r="29" spans="2:9" ht="15.75" thickBot="1" x14ac:dyDescent="0.3">
      <c r="B29" s="55" t="s">
        <v>71</v>
      </c>
      <c r="C29" s="63"/>
      <c r="D29" s="63">
        <v>6720</v>
      </c>
      <c r="E29" s="63"/>
      <c r="F29" s="46">
        <v>6720</v>
      </c>
      <c r="G29" s="46">
        <v>275</v>
      </c>
      <c r="H29" s="57">
        <v>4.0922619047619048E-2</v>
      </c>
      <c r="I29" s="46">
        <v>6445</v>
      </c>
    </row>
    <row r="30" spans="2:9" ht="15.75" thickBot="1" x14ac:dyDescent="0.3">
      <c r="B30" s="55" t="s">
        <v>105</v>
      </c>
      <c r="C30" s="63"/>
      <c r="D30" s="46">
        <v>17200</v>
      </c>
      <c r="E30" s="46"/>
      <c r="F30" s="46">
        <v>17200</v>
      </c>
      <c r="G30" s="46">
        <v>3033.73</v>
      </c>
      <c r="H30" s="57">
        <v>0.1763796511627907</v>
      </c>
      <c r="I30" s="46">
        <v>14166.27</v>
      </c>
    </row>
    <row r="31" spans="2:9" ht="15.75" thickBot="1" x14ac:dyDescent="0.3">
      <c r="B31" s="55" t="s">
        <v>95</v>
      </c>
      <c r="C31" s="63"/>
      <c r="D31" s="46">
        <v>20000</v>
      </c>
      <c r="E31" s="46">
        <v>-17633.439999999999</v>
      </c>
      <c r="F31" s="46">
        <v>2366.5600000000013</v>
      </c>
      <c r="G31" s="46">
        <v>366.56</v>
      </c>
      <c r="H31" s="57">
        <v>0.15489148806706773</v>
      </c>
      <c r="I31" s="46">
        <v>2000.0000000000014</v>
      </c>
    </row>
    <row r="32" spans="2:9" ht="15.75" thickBot="1" x14ac:dyDescent="0.3">
      <c r="B32" s="55" t="s">
        <v>98</v>
      </c>
      <c r="C32" s="63"/>
      <c r="D32" s="46">
        <v>12000</v>
      </c>
      <c r="E32" s="46"/>
      <c r="F32" s="46">
        <v>12000</v>
      </c>
      <c r="G32" s="46">
        <v>0</v>
      </c>
      <c r="H32" s="57">
        <v>0</v>
      </c>
      <c r="I32" s="46">
        <v>12000</v>
      </c>
    </row>
    <row r="33" spans="2:9" ht="15.75" thickBot="1" x14ac:dyDescent="0.3">
      <c r="B33" s="55" t="s">
        <v>72</v>
      </c>
      <c r="C33" s="63"/>
      <c r="D33" s="46">
        <v>3500</v>
      </c>
      <c r="E33" s="46"/>
      <c r="F33" s="46">
        <v>3500</v>
      </c>
      <c r="G33" s="46">
        <v>309.77</v>
      </c>
      <c r="H33" s="57">
        <v>8.8505714285714285E-2</v>
      </c>
      <c r="I33" s="46">
        <v>3190.23</v>
      </c>
    </row>
    <row r="34" spans="2:9" ht="15.75" thickBot="1" x14ac:dyDescent="0.3">
      <c r="B34" s="55" t="s">
        <v>73</v>
      </c>
      <c r="C34" s="63"/>
      <c r="D34" s="46">
        <v>3025</v>
      </c>
      <c r="E34" s="46"/>
      <c r="F34" s="46">
        <v>3025</v>
      </c>
      <c r="G34" s="46">
        <v>732.61</v>
      </c>
      <c r="H34" s="57">
        <v>0.24218512396694214</v>
      </c>
      <c r="I34" s="46">
        <v>2292.39</v>
      </c>
    </row>
    <row r="35" spans="2:9" ht="15.75" thickBot="1" x14ac:dyDescent="0.3">
      <c r="B35" s="55" t="s">
        <v>74</v>
      </c>
      <c r="C35" s="63"/>
      <c r="D35" s="46">
        <v>5800</v>
      </c>
      <c r="E35" s="46"/>
      <c r="F35" s="46">
        <v>5800</v>
      </c>
      <c r="G35" s="46">
        <v>1646.2</v>
      </c>
      <c r="H35" s="57">
        <v>0.28382758620689658</v>
      </c>
      <c r="I35" s="46">
        <v>4153.8</v>
      </c>
    </row>
    <row r="36" spans="2:9" ht="15.75" thickBot="1" x14ac:dyDescent="0.3">
      <c r="B36" s="55" t="s">
        <v>97</v>
      </c>
      <c r="C36" s="63"/>
      <c r="D36" s="46">
        <v>6800</v>
      </c>
      <c r="E36" s="46"/>
      <c r="F36" s="46">
        <v>6800</v>
      </c>
      <c r="G36" s="46">
        <v>961</v>
      </c>
      <c r="H36" s="57">
        <v>0.14132352941176471</v>
      </c>
      <c r="I36" s="46">
        <v>5839</v>
      </c>
    </row>
    <row r="37" spans="2:9" ht="15.75" thickBot="1" x14ac:dyDescent="0.3">
      <c r="B37" s="60" t="s">
        <v>75</v>
      </c>
      <c r="C37" s="63"/>
      <c r="D37" s="65"/>
      <c r="E37" s="65"/>
      <c r="F37" s="65"/>
      <c r="G37" s="65"/>
      <c r="H37" s="57"/>
      <c r="I37" s="46"/>
    </row>
    <row r="38" spans="2:9" ht="15.75" thickBot="1" x14ac:dyDescent="0.3">
      <c r="B38" s="55" t="s">
        <v>76</v>
      </c>
      <c r="C38" s="63"/>
      <c r="D38" s="46">
        <v>350</v>
      </c>
      <c r="E38" s="46"/>
      <c r="F38" s="46">
        <v>350</v>
      </c>
      <c r="G38" s="46">
        <v>310.52999999999997</v>
      </c>
      <c r="H38" s="57">
        <v>0.88722857142857137</v>
      </c>
      <c r="I38" s="46">
        <v>39.470000000000027</v>
      </c>
    </row>
    <row r="39" spans="2:9" ht="15.75" thickBot="1" x14ac:dyDescent="0.3">
      <c r="B39" s="55" t="s">
        <v>77</v>
      </c>
      <c r="C39" s="63"/>
      <c r="D39" s="46">
        <v>32600</v>
      </c>
      <c r="E39" s="46"/>
      <c r="F39" s="46">
        <v>32600</v>
      </c>
      <c r="G39" s="46">
        <v>9449.619999999999</v>
      </c>
      <c r="H39" s="57">
        <v>0.28986564417177912</v>
      </c>
      <c r="I39" s="46">
        <v>23150.38</v>
      </c>
    </row>
    <row r="40" spans="2:9" ht="15.75" thickBot="1" x14ac:dyDescent="0.3">
      <c r="B40" s="55" t="s">
        <v>78</v>
      </c>
      <c r="C40" s="63"/>
      <c r="D40" s="46">
        <v>13800</v>
      </c>
      <c r="E40" s="46"/>
      <c r="F40" s="46">
        <v>13800</v>
      </c>
      <c r="G40" s="46">
        <v>3910.73</v>
      </c>
      <c r="H40" s="57">
        <v>0.28338623188405798</v>
      </c>
      <c r="I40" s="46">
        <v>9889.27</v>
      </c>
    </row>
    <row r="41" spans="2:9" ht="15.75" thickBot="1" x14ac:dyDescent="0.3">
      <c r="B41" s="55" t="s">
        <v>79</v>
      </c>
      <c r="C41" s="63"/>
      <c r="D41" s="46">
        <v>4500</v>
      </c>
      <c r="E41" s="46"/>
      <c r="F41" s="46">
        <v>4500</v>
      </c>
      <c r="G41" s="46">
        <v>1892.3899999999999</v>
      </c>
      <c r="H41" s="57">
        <v>0.42053111111111108</v>
      </c>
      <c r="I41" s="46">
        <v>2607.61</v>
      </c>
    </row>
    <row r="42" spans="2:9" ht="15.75" thickBot="1" x14ac:dyDescent="0.3">
      <c r="B42" s="55" t="s">
        <v>80</v>
      </c>
      <c r="C42" s="63"/>
      <c r="D42" s="46">
        <v>6500</v>
      </c>
      <c r="E42" s="46"/>
      <c r="F42" s="46">
        <v>6500</v>
      </c>
      <c r="G42" s="46">
        <v>586.11000000000013</v>
      </c>
      <c r="H42" s="57">
        <v>9.0170769230769249E-2</v>
      </c>
      <c r="I42" s="46">
        <v>5913.8899999999994</v>
      </c>
    </row>
    <row r="43" spans="2:9" ht="15.75" thickBot="1" x14ac:dyDescent="0.3">
      <c r="B43" s="55" t="s">
        <v>81</v>
      </c>
      <c r="C43" s="63"/>
      <c r="D43" s="46">
        <v>744</v>
      </c>
      <c r="E43" s="46"/>
      <c r="F43" s="46">
        <v>744</v>
      </c>
      <c r="G43" s="46">
        <v>45.19</v>
      </c>
      <c r="H43" s="57">
        <v>6.0739247311827955E-2</v>
      </c>
      <c r="I43" s="46">
        <v>698.81</v>
      </c>
    </row>
    <row r="44" spans="2:9" ht="15.75" thickBot="1" x14ac:dyDescent="0.3">
      <c r="B44" s="55" t="s">
        <v>82</v>
      </c>
      <c r="C44" s="63"/>
      <c r="D44" s="46">
        <v>12000</v>
      </c>
      <c r="E44" s="46"/>
      <c r="F44" s="46">
        <v>12000</v>
      </c>
      <c r="G44" s="46">
        <v>2800</v>
      </c>
      <c r="H44" s="57">
        <v>0.23333333333333334</v>
      </c>
      <c r="I44" s="46">
        <v>9200</v>
      </c>
    </row>
    <row r="45" spans="2:9" ht="15.75" thickBot="1" x14ac:dyDescent="0.3">
      <c r="B45" s="55" t="s">
        <v>83</v>
      </c>
      <c r="C45" s="63"/>
      <c r="D45" s="46">
        <v>9750</v>
      </c>
      <c r="E45" s="46"/>
      <c r="F45" s="46">
        <v>9750</v>
      </c>
      <c r="G45" s="46">
        <v>1340.32</v>
      </c>
      <c r="H45" s="57">
        <v>0.13746871794871796</v>
      </c>
      <c r="I45" s="46">
        <v>8409.68</v>
      </c>
    </row>
    <row r="46" spans="2:9" ht="15.75" thickBot="1" x14ac:dyDescent="0.3">
      <c r="B46" s="55" t="s">
        <v>84</v>
      </c>
      <c r="C46" s="63"/>
      <c r="D46" s="46">
        <v>5300</v>
      </c>
      <c r="E46" s="46"/>
      <c r="F46" s="46">
        <v>5300</v>
      </c>
      <c r="G46" s="46">
        <v>2432.75</v>
      </c>
      <c r="H46" s="57">
        <v>0.45900943396226412</v>
      </c>
      <c r="I46" s="46">
        <v>2867.25</v>
      </c>
    </row>
    <row r="47" spans="2:9" ht="15.75" thickBot="1" x14ac:dyDescent="0.3">
      <c r="B47" s="55" t="s">
        <v>85</v>
      </c>
      <c r="C47" s="63"/>
      <c r="D47" s="46">
        <v>5000</v>
      </c>
      <c r="E47" s="46"/>
      <c r="F47" s="46">
        <v>5000</v>
      </c>
      <c r="G47" s="46">
        <v>0</v>
      </c>
      <c r="H47" s="57">
        <v>0</v>
      </c>
      <c r="I47" s="46">
        <v>5000</v>
      </c>
    </row>
    <row r="48" spans="2:9" ht="15.75" thickBot="1" x14ac:dyDescent="0.3">
      <c r="B48" s="55" t="s">
        <v>86</v>
      </c>
      <c r="C48" s="63"/>
      <c r="D48" s="46">
        <v>3000</v>
      </c>
      <c r="E48" s="46"/>
      <c r="F48" s="46">
        <v>3000</v>
      </c>
      <c r="G48" s="46">
        <v>1222.78</v>
      </c>
      <c r="H48" s="57">
        <v>0.40759333333333331</v>
      </c>
      <c r="I48" s="46">
        <v>1777.22</v>
      </c>
    </row>
    <row r="49" spans="2:9" ht="15.75" thickBot="1" x14ac:dyDescent="0.3">
      <c r="B49" s="55" t="s">
        <v>87</v>
      </c>
      <c r="C49" s="63"/>
      <c r="D49" s="46">
        <v>10850</v>
      </c>
      <c r="E49" s="46"/>
      <c r="F49" s="46">
        <v>10850</v>
      </c>
      <c r="G49" s="46">
        <v>2639.8</v>
      </c>
      <c r="H49" s="57">
        <v>0.24329953917050692</v>
      </c>
      <c r="I49" s="46">
        <v>8210.2000000000007</v>
      </c>
    </row>
    <row r="50" spans="2:9" ht="15.75" thickBot="1" x14ac:dyDescent="0.3">
      <c r="B50" s="67" t="s">
        <v>102</v>
      </c>
      <c r="C50" s="63"/>
      <c r="D50" s="46">
        <v>50150</v>
      </c>
      <c r="E50" s="46"/>
      <c r="F50" s="46">
        <v>50150</v>
      </c>
      <c r="G50" s="46">
        <v>30650</v>
      </c>
      <c r="H50" s="57">
        <v>0.61116650049850452</v>
      </c>
      <c r="I50" s="46">
        <v>19500</v>
      </c>
    </row>
    <row r="51" spans="2:9" s="73" customFormat="1" ht="16.5" thickBot="1" x14ac:dyDescent="0.3">
      <c r="B51" s="69" t="s">
        <v>88</v>
      </c>
      <c r="C51" s="70"/>
      <c r="D51" s="71">
        <v>1956284.0759667843</v>
      </c>
      <c r="E51" s="71">
        <v>0</v>
      </c>
      <c r="F51" s="71">
        <v>1956284.0759667843</v>
      </c>
      <c r="G51" s="71">
        <v>461479.75425634405</v>
      </c>
      <c r="H51" s="72">
        <v>0.23589608478936447</v>
      </c>
      <c r="I51" s="71">
        <v>1494804.3217104403</v>
      </c>
    </row>
    <row r="52" spans="2:9" x14ac:dyDescent="0.25">
      <c r="B52" s="48"/>
      <c r="C52" s="48"/>
      <c r="D52" s="48"/>
      <c r="E52" s="48"/>
      <c r="F52" s="48"/>
      <c r="G52" s="48"/>
    </row>
    <row r="53" spans="2:9" x14ac:dyDescent="0.25">
      <c r="B53" s="48"/>
      <c r="C53" s="48"/>
      <c r="D53" s="48"/>
      <c r="E53" s="48"/>
      <c r="F53" s="48"/>
      <c r="G53" s="48"/>
    </row>
  </sheetData>
  <mergeCells count="1">
    <mergeCell ref="B1:D1"/>
  </mergeCells>
  <pageMargins left="0.25" right="0.25" top="0.25" bottom="0.2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D085-CD7F-4740-A564-4546F68371F8}">
  <sheetPr>
    <pageSetUpPr fitToPage="1"/>
  </sheetPr>
  <dimension ref="A1:N43"/>
  <sheetViews>
    <sheetView zoomScale="130" zoomScaleNormal="130" workbookViewId="0">
      <pane ySplit="2" topLeftCell="A3" activePane="bottomLeft" state="frozen"/>
      <selection pane="bottomLeft" activeCell="O30" sqref="O30"/>
    </sheetView>
  </sheetViews>
  <sheetFormatPr defaultColWidth="11.42578125" defaultRowHeight="15" x14ac:dyDescent="0.25"/>
  <cols>
    <col min="1" max="1" width="1.85546875" customWidth="1"/>
    <col min="2" max="2" width="31.28515625" bestFit="1" customWidth="1"/>
    <col min="3" max="3" width="16.28515625" bestFit="1" customWidth="1"/>
    <col min="4" max="4" width="16.28515625" hidden="1" customWidth="1"/>
    <col min="5" max="5" width="15.85546875" hidden="1" customWidth="1"/>
    <col min="6" max="6" width="14" hidden="1" customWidth="1"/>
    <col min="7" max="7" width="0" hidden="1" customWidth="1"/>
    <col min="8" max="8" width="15" customWidth="1"/>
    <col min="9" max="9" width="1.85546875" customWidth="1"/>
    <col min="10" max="10" width="15" customWidth="1"/>
    <col min="11" max="11" width="1.85546875" customWidth="1"/>
    <col min="12" max="12" width="15.140625" customWidth="1"/>
    <col min="13" max="13" width="1.85546875" customWidth="1"/>
    <col min="14" max="14" width="14" bestFit="1" customWidth="1"/>
  </cols>
  <sheetData>
    <row r="1" spans="1:14" ht="21" thickBot="1" x14ac:dyDescent="0.35">
      <c r="A1" s="1"/>
      <c r="B1" s="80" t="s">
        <v>40</v>
      </c>
      <c r="C1" s="81"/>
      <c r="D1" s="81"/>
      <c r="E1" s="81"/>
      <c r="F1" s="82"/>
    </row>
    <row r="2" spans="1:14" ht="38.25" thickBot="1" x14ac:dyDescent="0.35">
      <c r="A2" s="1"/>
      <c r="B2" s="2" t="s">
        <v>0</v>
      </c>
      <c r="C2" s="2"/>
      <c r="D2" s="2" t="s">
        <v>41</v>
      </c>
      <c r="E2" s="2" t="s">
        <v>42</v>
      </c>
      <c r="F2" s="2" t="s">
        <v>90</v>
      </c>
      <c r="H2" s="2" t="s">
        <v>90</v>
      </c>
      <c r="I2" s="38"/>
      <c r="J2" s="2" t="s">
        <v>101</v>
      </c>
      <c r="K2" s="38"/>
      <c r="L2" s="2" t="s">
        <v>103</v>
      </c>
      <c r="M2" s="38"/>
      <c r="N2" s="2" t="s">
        <v>94</v>
      </c>
    </row>
    <row r="3" spans="1:14" ht="15.75" thickBot="1" x14ac:dyDescent="0.3">
      <c r="A3" s="1"/>
      <c r="B3" s="77" t="s">
        <v>1</v>
      </c>
      <c r="C3" s="78"/>
      <c r="D3" s="78"/>
      <c r="E3" s="78"/>
      <c r="F3" s="79"/>
    </row>
    <row r="4" spans="1:14" x14ac:dyDescent="0.25">
      <c r="A4" s="1"/>
      <c r="B4" s="3" t="s">
        <v>2</v>
      </c>
      <c r="C4" s="3"/>
      <c r="D4" s="4">
        <v>49980</v>
      </c>
      <c r="E4" s="4">
        <v>49980</v>
      </c>
      <c r="F4" s="4">
        <v>49980</v>
      </c>
      <c r="H4" s="6">
        <v>49980</v>
      </c>
      <c r="I4" s="39"/>
      <c r="J4" s="6"/>
      <c r="K4" s="39"/>
      <c r="L4" s="6">
        <v>49980</v>
      </c>
      <c r="M4" s="39"/>
      <c r="N4" s="6"/>
    </row>
    <row r="5" spans="1:14" x14ac:dyDescent="0.25">
      <c r="A5" s="1"/>
      <c r="B5" s="5" t="s">
        <v>3</v>
      </c>
      <c r="C5" s="5"/>
      <c r="D5" s="6">
        <v>43164</v>
      </c>
      <c r="E5" s="6">
        <v>43164</v>
      </c>
      <c r="F5" s="6">
        <v>43164</v>
      </c>
      <c r="H5" s="6">
        <v>43164</v>
      </c>
      <c r="I5" s="39"/>
      <c r="J5" s="6"/>
      <c r="K5" s="39"/>
      <c r="L5" s="6">
        <v>43164</v>
      </c>
      <c r="M5" s="39"/>
      <c r="N5" s="6"/>
    </row>
    <row r="6" spans="1:14" x14ac:dyDescent="0.25">
      <c r="A6" s="1"/>
      <c r="B6" s="5" t="s">
        <v>4</v>
      </c>
      <c r="C6" s="5"/>
      <c r="D6" s="6">
        <v>7208</v>
      </c>
      <c r="E6" s="6">
        <v>7208</v>
      </c>
      <c r="F6" s="6">
        <v>7208</v>
      </c>
      <c r="H6" s="6">
        <v>7208</v>
      </c>
      <c r="I6" s="39"/>
      <c r="J6" s="6"/>
      <c r="K6" s="39"/>
      <c r="L6" s="6">
        <v>7208</v>
      </c>
      <c r="M6" s="39"/>
      <c r="N6" s="6"/>
    </row>
    <row r="7" spans="1:14" x14ac:dyDescent="0.25">
      <c r="A7" s="1"/>
      <c r="B7" s="7" t="s">
        <v>5</v>
      </c>
      <c r="C7" s="7"/>
      <c r="D7" s="6">
        <v>1124</v>
      </c>
      <c r="E7" s="6">
        <v>1124</v>
      </c>
      <c r="F7" s="6">
        <v>1124</v>
      </c>
      <c r="H7" s="6">
        <v>1124</v>
      </c>
      <c r="I7" s="39"/>
      <c r="J7" s="6"/>
      <c r="K7" s="39"/>
      <c r="L7" s="6">
        <v>1124</v>
      </c>
      <c r="M7" s="39"/>
      <c r="N7" s="6"/>
    </row>
    <row r="8" spans="1:14" x14ac:dyDescent="0.25">
      <c r="A8" s="1"/>
      <c r="B8" s="7" t="s">
        <v>6</v>
      </c>
      <c r="C8" s="7"/>
      <c r="D8" s="6">
        <v>843</v>
      </c>
      <c r="E8" s="6">
        <v>843</v>
      </c>
      <c r="F8" s="6">
        <v>843</v>
      </c>
      <c r="H8" s="6">
        <v>843</v>
      </c>
      <c r="I8" s="39"/>
      <c r="J8" s="6"/>
      <c r="K8" s="39"/>
      <c r="L8" s="6">
        <v>843</v>
      </c>
      <c r="M8" s="39"/>
      <c r="N8" s="6"/>
    </row>
    <row r="9" spans="1:14" x14ac:dyDescent="0.25">
      <c r="A9" s="1"/>
      <c r="B9" s="7" t="s">
        <v>7</v>
      </c>
      <c r="C9" s="7"/>
      <c r="D9" s="6">
        <v>4680</v>
      </c>
      <c r="E9" s="6">
        <v>4680</v>
      </c>
      <c r="F9" s="6">
        <v>4680</v>
      </c>
      <c r="H9" s="6">
        <v>4680</v>
      </c>
      <c r="I9" s="39"/>
      <c r="J9" s="6"/>
      <c r="K9" s="39"/>
      <c r="L9" s="6">
        <v>4680</v>
      </c>
      <c r="M9" s="39"/>
      <c r="N9" s="6"/>
    </row>
    <row r="10" spans="1:14" x14ac:dyDescent="0.25">
      <c r="A10" s="1"/>
      <c r="B10" s="7" t="s">
        <v>8</v>
      </c>
      <c r="C10" s="7"/>
      <c r="D10" s="6">
        <v>732</v>
      </c>
      <c r="E10" s="6">
        <v>732</v>
      </c>
      <c r="F10" s="6">
        <v>732</v>
      </c>
      <c r="H10" s="6">
        <v>732</v>
      </c>
      <c r="I10" s="39"/>
      <c r="J10" s="6"/>
      <c r="K10" s="39"/>
      <c r="L10" s="6">
        <v>732</v>
      </c>
      <c r="M10" s="39"/>
      <c r="N10" s="6"/>
    </row>
    <row r="11" spans="1:14" ht="15.75" thickBot="1" x14ac:dyDescent="0.3">
      <c r="A11" s="1"/>
      <c r="B11" s="8" t="s">
        <v>9</v>
      </c>
      <c r="C11" s="8"/>
      <c r="D11" s="9">
        <v>229</v>
      </c>
      <c r="E11" s="9">
        <v>229</v>
      </c>
      <c r="F11" s="9">
        <v>229</v>
      </c>
      <c r="H11" s="9">
        <v>229</v>
      </c>
      <c r="I11" s="39"/>
      <c r="J11" s="9"/>
      <c r="K11" s="39"/>
      <c r="L11" s="6">
        <v>229</v>
      </c>
      <c r="M11" s="39"/>
      <c r="N11" s="9"/>
    </row>
    <row r="12" spans="1:14" ht="15.75" thickBot="1" x14ac:dyDescent="0.3">
      <c r="A12" s="1"/>
      <c r="B12" s="10" t="s">
        <v>10</v>
      </c>
      <c r="C12" s="10"/>
      <c r="D12" s="11">
        <v>107960</v>
      </c>
      <c r="E12" s="11">
        <v>107960</v>
      </c>
      <c r="F12" s="11">
        <v>107960</v>
      </c>
      <c r="H12" s="11">
        <v>107960</v>
      </c>
      <c r="I12" s="40"/>
      <c r="J12" s="11">
        <v>0</v>
      </c>
      <c r="K12" s="40"/>
      <c r="L12" s="11">
        <v>107960</v>
      </c>
      <c r="M12" s="40"/>
      <c r="N12" s="11">
        <v>0</v>
      </c>
    </row>
    <row r="13" spans="1:14" ht="15.75" thickBot="1" x14ac:dyDescent="0.3">
      <c r="A13" s="1"/>
      <c r="B13" s="77" t="s">
        <v>11</v>
      </c>
      <c r="C13" s="78"/>
      <c r="D13" s="78"/>
      <c r="E13" s="78"/>
      <c r="F13" s="79"/>
    </row>
    <row r="14" spans="1:14" x14ac:dyDescent="0.25">
      <c r="A14" s="12"/>
      <c r="B14" s="13" t="s">
        <v>12</v>
      </c>
      <c r="C14" s="13" t="s">
        <v>13</v>
      </c>
      <c r="D14" s="4">
        <v>479000</v>
      </c>
      <c r="E14" s="4">
        <v>479000</v>
      </c>
      <c r="F14" s="4">
        <v>600000</v>
      </c>
      <c r="H14" s="6">
        <v>628000</v>
      </c>
      <c r="I14" s="39"/>
      <c r="J14" s="6"/>
      <c r="K14" s="39"/>
      <c r="L14" s="6">
        <f>+H14+J14</f>
        <v>628000</v>
      </c>
      <c r="M14" s="39"/>
      <c r="N14" s="6"/>
    </row>
    <row r="15" spans="1:14" x14ac:dyDescent="0.25">
      <c r="A15" s="12"/>
      <c r="B15" s="13" t="s">
        <v>96</v>
      </c>
      <c r="C15" s="13"/>
      <c r="D15" s="4">
        <v>20462</v>
      </c>
      <c r="E15" s="4"/>
      <c r="F15" s="4"/>
      <c r="H15" s="4">
        <v>8000</v>
      </c>
      <c r="I15" s="39"/>
      <c r="J15" s="4">
        <v>-8000</v>
      </c>
      <c r="K15" s="39"/>
      <c r="L15" s="6">
        <f t="shared" ref="L15:L22" si="0">+H15+J15</f>
        <v>0</v>
      </c>
      <c r="M15" s="39"/>
      <c r="N15" s="4"/>
    </row>
    <row r="16" spans="1:14" x14ac:dyDescent="0.25">
      <c r="A16" s="1"/>
      <c r="B16" s="14" t="s">
        <v>14</v>
      </c>
      <c r="C16" s="14" t="s">
        <v>15</v>
      </c>
      <c r="D16" s="15"/>
      <c r="E16" s="15">
        <v>64000</v>
      </c>
      <c r="F16" s="15"/>
      <c r="H16" s="15"/>
      <c r="I16" s="41"/>
      <c r="J16" s="15"/>
      <c r="K16" s="41"/>
      <c r="L16" s="6">
        <f t="shared" si="0"/>
        <v>0</v>
      </c>
      <c r="M16" s="41"/>
      <c r="N16" s="15"/>
    </row>
    <row r="17" spans="1:14" x14ac:dyDescent="0.25">
      <c r="A17" s="1"/>
      <c r="B17" s="14" t="s">
        <v>16</v>
      </c>
      <c r="C17" s="14" t="s">
        <v>17</v>
      </c>
      <c r="D17" s="15"/>
      <c r="E17" s="15">
        <v>64000</v>
      </c>
      <c r="F17" s="15"/>
      <c r="H17" s="15"/>
      <c r="I17" s="41"/>
      <c r="J17" s="15"/>
      <c r="K17" s="41"/>
      <c r="L17" s="6">
        <f t="shared" si="0"/>
        <v>0</v>
      </c>
      <c r="M17" s="41"/>
      <c r="N17" s="15"/>
    </row>
    <row r="18" spans="1:14" x14ac:dyDescent="0.25">
      <c r="A18" s="1"/>
      <c r="B18" s="14" t="s">
        <v>18</v>
      </c>
      <c r="C18" s="14" t="s">
        <v>20</v>
      </c>
      <c r="D18" s="6">
        <v>90419.53</v>
      </c>
      <c r="E18" s="6">
        <v>175867.51999999999</v>
      </c>
      <c r="F18" s="6">
        <v>225000</v>
      </c>
      <c r="H18" s="15">
        <f>134078.7+67957.89</f>
        <v>202036.59000000003</v>
      </c>
      <c r="I18" s="39"/>
      <c r="J18" s="6"/>
      <c r="K18" s="39"/>
      <c r="L18" s="6">
        <f t="shared" si="0"/>
        <v>202036.59000000003</v>
      </c>
      <c r="M18" s="39"/>
      <c r="N18" s="6"/>
    </row>
    <row r="19" spans="1:14" x14ac:dyDescent="0.25">
      <c r="A19" s="1"/>
      <c r="B19" s="14" t="s">
        <v>19</v>
      </c>
      <c r="C19" s="14" t="s">
        <v>109</v>
      </c>
      <c r="D19" s="6">
        <v>426665</v>
      </c>
      <c r="E19" s="6">
        <v>601368.26</v>
      </c>
      <c r="F19" s="6">
        <v>646368.26</v>
      </c>
      <c r="H19" s="15">
        <f>108553.8+54685+46914.75+23633.75+404437.53+203739.2</f>
        <v>841964.03</v>
      </c>
      <c r="I19" s="39"/>
      <c r="J19" s="6"/>
      <c r="K19" s="39"/>
      <c r="L19" s="6">
        <f t="shared" si="0"/>
        <v>841964.03</v>
      </c>
      <c r="M19" s="39"/>
      <c r="N19" s="6"/>
    </row>
    <row r="20" spans="1:14" x14ac:dyDescent="0.25">
      <c r="A20" s="1"/>
      <c r="B20" s="14" t="s">
        <v>43</v>
      </c>
      <c r="C20" s="14"/>
      <c r="D20" s="6">
        <v>80000</v>
      </c>
      <c r="E20" s="6"/>
      <c r="F20" s="6"/>
      <c r="H20" s="6"/>
      <c r="I20" s="39"/>
      <c r="J20" s="6"/>
      <c r="K20" s="39"/>
      <c r="L20" s="6">
        <f t="shared" si="0"/>
        <v>0</v>
      </c>
      <c r="M20" s="39"/>
      <c r="N20" s="6"/>
    </row>
    <row r="21" spans="1:14" x14ac:dyDescent="0.25">
      <c r="A21" s="1"/>
      <c r="B21" s="14" t="s">
        <v>21</v>
      </c>
      <c r="C21" s="14"/>
      <c r="D21" s="6"/>
      <c r="E21" s="6">
        <v>18500</v>
      </c>
      <c r="F21" s="6">
        <v>18500</v>
      </c>
      <c r="H21" s="6">
        <v>29321</v>
      </c>
      <c r="I21" s="39"/>
      <c r="J21" s="6"/>
      <c r="K21" s="39"/>
      <c r="L21" s="6">
        <f t="shared" si="0"/>
        <v>29321</v>
      </c>
      <c r="M21" s="39"/>
      <c r="N21" s="6"/>
    </row>
    <row r="22" spans="1:14" ht="15.75" thickBot="1" x14ac:dyDescent="0.3">
      <c r="A22" s="1"/>
      <c r="B22" s="16" t="s">
        <v>22</v>
      </c>
      <c r="C22" s="16" t="s">
        <v>23</v>
      </c>
      <c r="D22" s="9"/>
      <c r="E22" s="9">
        <v>62500</v>
      </c>
      <c r="F22" s="9"/>
      <c r="H22" s="9"/>
      <c r="I22" s="39"/>
      <c r="J22" s="9"/>
      <c r="K22" s="39"/>
      <c r="L22" s="6">
        <f t="shared" si="0"/>
        <v>0</v>
      </c>
      <c r="M22" s="39"/>
      <c r="N22" s="9"/>
    </row>
    <row r="23" spans="1:14" ht="15.75" thickBot="1" x14ac:dyDescent="0.3">
      <c r="A23" s="1"/>
      <c r="B23" s="10" t="s">
        <v>10</v>
      </c>
      <c r="C23" s="10"/>
      <c r="D23" s="11">
        <v>1096546.53</v>
      </c>
      <c r="E23" s="11">
        <v>1465235.78</v>
      </c>
      <c r="F23" s="11">
        <v>1489868.26</v>
      </c>
      <c r="H23" s="11">
        <f>SUM(H14:H22)</f>
        <v>1709321.62</v>
      </c>
      <c r="I23" s="40"/>
      <c r="J23" s="11">
        <f>SUM(J14:J22)</f>
        <v>-8000</v>
      </c>
      <c r="K23" s="40"/>
      <c r="L23" s="11">
        <f>SUM(L14:L22)</f>
        <v>1701321.62</v>
      </c>
      <c r="M23" s="40"/>
      <c r="N23" s="11">
        <v>0</v>
      </c>
    </row>
    <row r="24" spans="1:14" ht="15.75" thickBot="1" x14ac:dyDescent="0.3">
      <c r="A24" s="12"/>
      <c r="B24" s="77" t="s">
        <v>24</v>
      </c>
      <c r="C24" s="78"/>
      <c r="D24" s="78"/>
      <c r="E24" s="78"/>
      <c r="F24" s="79"/>
    </row>
    <row r="25" spans="1:14" x14ac:dyDescent="0.25">
      <c r="A25" s="1"/>
      <c r="B25" s="13" t="s">
        <v>93</v>
      </c>
      <c r="C25" s="13"/>
      <c r="D25" s="4"/>
      <c r="E25" s="4"/>
      <c r="F25" s="4">
        <v>90000</v>
      </c>
      <c r="H25" s="6">
        <v>90000</v>
      </c>
      <c r="I25" s="39"/>
      <c r="J25" s="6"/>
      <c r="K25" s="39"/>
      <c r="L25" s="6">
        <v>90000</v>
      </c>
      <c r="M25" s="39"/>
      <c r="N25" s="6"/>
    </row>
    <row r="26" spans="1:14" x14ac:dyDescent="0.25">
      <c r="A26" s="1"/>
      <c r="B26" s="13" t="s">
        <v>25</v>
      </c>
      <c r="C26" s="13"/>
      <c r="D26" s="4">
        <v>12500</v>
      </c>
      <c r="E26" s="4">
        <v>84000</v>
      </c>
      <c r="F26" s="4">
        <v>54000</v>
      </c>
      <c r="H26" s="4">
        <v>44040</v>
      </c>
      <c r="I26" s="39"/>
      <c r="J26" s="4"/>
      <c r="K26" s="39"/>
      <c r="L26" s="6">
        <v>44040</v>
      </c>
      <c r="M26" s="39"/>
      <c r="N26" s="4"/>
    </row>
    <row r="27" spans="1:14" x14ac:dyDescent="0.25">
      <c r="A27" s="1"/>
      <c r="B27" s="17" t="s">
        <v>26</v>
      </c>
      <c r="C27" s="17"/>
      <c r="D27" s="6">
        <v>10000</v>
      </c>
      <c r="E27" s="6">
        <v>12000</v>
      </c>
      <c r="F27" s="6">
        <v>8000</v>
      </c>
      <c r="H27" s="6">
        <v>8000</v>
      </c>
      <c r="I27" s="39"/>
      <c r="J27" s="6"/>
      <c r="K27" s="39"/>
      <c r="L27" s="6">
        <v>8000</v>
      </c>
      <c r="M27" s="39"/>
      <c r="N27" s="6"/>
    </row>
    <row r="28" spans="1:14" ht="15.75" thickBot="1" x14ac:dyDescent="0.3">
      <c r="A28" s="1"/>
      <c r="B28" s="17" t="s">
        <v>27</v>
      </c>
      <c r="C28" s="17"/>
      <c r="D28" s="6"/>
      <c r="E28" s="6">
        <v>37500</v>
      </c>
      <c r="F28" s="6">
        <v>37500</v>
      </c>
      <c r="H28" s="6">
        <v>37500</v>
      </c>
      <c r="I28" s="39"/>
      <c r="J28" s="6"/>
      <c r="K28" s="39"/>
      <c r="L28" s="6">
        <v>37500</v>
      </c>
      <c r="M28" s="39"/>
      <c r="N28" s="6"/>
    </row>
    <row r="29" spans="1:14" ht="15.75" thickBot="1" x14ac:dyDescent="0.3">
      <c r="A29" s="1"/>
      <c r="B29" s="32" t="s">
        <v>10</v>
      </c>
      <c r="C29" s="18"/>
      <c r="D29" s="19">
        <v>22500</v>
      </c>
      <c r="E29" s="19">
        <v>133500</v>
      </c>
      <c r="F29" s="19">
        <v>189500</v>
      </c>
      <c r="H29" s="19">
        <f>SUM(H25:H28)</f>
        <v>179540</v>
      </c>
      <c r="I29" s="40"/>
      <c r="J29" s="19">
        <f>SUM(J25:J28)</f>
        <v>0</v>
      </c>
      <c r="K29" s="40"/>
      <c r="L29" s="19">
        <f>SUM(L25:L28)</f>
        <v>179540</v>
      </c>
      <c r="M29" s="40"/>
      <c r="N29" s="19"/>
    </row>
    <row r="30" spans="1:14" ht="15.75" thickBot="1" x14ac:dyDescent="0.3">
      <c r="A30" s="12"/>
      <c r="B30" s="20" t="s">
        <v>28</v>
      </c>
      <c r="C30" s="36"/>
      <c r="D30" s="11">
        <v>1227006.53</v>
      </c>
      <c r="E30" s="11">
        <v>1706695.78</v>
      </c>
      <c r="F30" s="11">
        <v>1787328.26</v>
      </c>
      <c r="H30" s="11">
        <f>+H12+H23+H29</f>
        <v>1996821.62</v>
      </c>
      <c r="I30" s="40"/>
      <c r="J30" s="11">
        <f>+J12+J23+J29</f>
        <v>-8000</v>
      </c>
      <c r="K30" s="40"/>
      <c r="L30" s="11">
        <f>+L12+L23+L29</f>
        <v>1988821.62</v>
      </c>
      <c r="M30" s="40"/>
      <c r="N30" s="11">
        <v>0</v>
      </c>
    </row>
    <row r="31" spans="1:14" ht="15.75" thickBot="1" x14ac:dyDescent="0.3">
      <c r="A31" s="12"/>
      <c r="B31" s="77" t="s">
        <v>29</v>
      </c>
      <c r="C31" s="78"/>
      <c r="D31" s="78"/>
      <c r="E31" s="78"/>
      <c r="F31" s="79"/>
    </row>
    <row r="32" spans="1:14" x14ac:dyDescent="0.25">
      <c r="A32" s="1"/>
      <c r="B32" s="21" t="s">
        <v>30</v>
      </c>
      <c r="C32" s="22" t="s">
        <v>31</v>
      </c>
      <c r="D32" s="23"/>
      <c r="E32" s="23">
        <v>1170528</v>
      </c>
      <c r="F32" s="23"/>
      <c r="H32" s="26"/>
      <c r="I32" s="42"/>
      <c r="J32" s="26"/>
      <c r="K32" s="42"/>
      <c r="L32" s="6">
        <v>0</v>
      </c>
      <c r="M32" s="42"/>
      <c r="N32" s="26"/>
    </row>
    <row r="33" spans="1:14" x14ac:dyDescent="0.25">
      <c r="A33" s="1"/>
      <c r="B33" s="24" t="s">
        <v>32</v>
      </c>
      <c r="C33" s="25" t="s">
        <v>33</v>
      </c>
      <c r="D33" s="26"/>
      <c r="E33" s="26">
        <v>180000</v>
      </c>
      <c r="F33" s="26"/>
      <c r="H33" s="26"/>
      <c r="I33" s="42"/>
      <c r="J33" s="26"/>
      <c r="K33" s="42"/>
      <c r="L33" s="6">
        <v>0</v>
      </c>
      <c r="M33" s="42"/>
      <c r="N33" s="26"/>
    </row>
    <row r="34" spans="1:14" x14ac:dyDescent="0.25">
      <c r="A34" s="1"/>
      <c r="B34" s="24" t="s">
        <v>44</v>
      </c>
      <c r="C34" s="25"/>
      <c r="D34" s="26">
        <v>293000</v>
      </c>
      <c r="E34" s="26"/>
      <c r="F34" s="26"/>
      <c r="H34" s="26"/>
      <c r="I34" s="42"/>
      <c r="J34" s="26"/>
      <c r="K34" s="42"/>
      <c r="L34" s="6">
        <v>0</v>
      </c>
      <c r="M34" s="42"/>
      <c r="N34" s="26"/>
    </row>
    <row r="35" spans="1:14" x14ac:dyDescent="0.25">
      <c r="A35" s="1"/>
      <c r="B35" s="27" t="s">
        <v>34</v>
      </c>
      <c r="C35" s="25" t="s">
        <v>35</v>
      </c>
      <c r="D35" s="26"/>
      <c r="E35" s="26">
        <v>74243.22</v>
      </c>
      <c r="F35" s="26">
        <v>100000</v>
      </c>
      <c r="H35" s="26">
        <v>102900.13</v>
      </c>
      <c r="I35" s="42"/>
      <c r="J35" s="26"/>
      <c r="K35" s="42"/>
      <c r="L35" s="6">
        <v>102900.13</v>
      </c>
      <c r="M35" s="42"/>
      <c r="N35" s="26">
        <v>25725</v>
      </c>
    </row>
    <row r="36" spans="1:14" x14ac:dyDescent="0.25">
      <c r="A36" s="1"/>
      <c r="B36" s="27" t="s">
        <v>91</v>
      </c>
      <c r="C36" s="25"/>
      <c r="D36" s="26"/>
      <c r="E36" s="26"/>
      <c r="F36" s="26">
        <v>104000</v>
      </c>
      <c r="H36" s="26">
        <v>35004</v>
      </c>
      <c r="I36" s="42"/>
      <c r="J36" s="26"/>
      <c r="K36" s="42"/>
      <c r="L36" s="6">
        <v>35004</v>
      </c>
      <c r="M36" s="42"/>
      <c r="N36" s="26">
        <v>8751</v>
      </c>
    </row>
    <row r="37" spans="1:14" x14ac:dyDescent="0.25">
      <c r="A37" s="1"/>
      <c r="B37" s="27" t="s">
        <v>92</v>
      </c>
      <c r="C37" s="25"/>
      <c r="D37" s="26"/>
      <c r="E37" s="26"/>
      <c r="F37" s="26">
        <v>216000</v>
      </c>
      <c r="H37" s="26">
        <v>217103.05</v>
      </c>
      <c r="I37" s="42"/>
      <c r="J37" s="26"/>
      <c r="K37" s="42"/>
      <c r="L37" s="6">
        <v>217103.05</v>
      </c>
      <c r="M37" s="42"/>
      <c r="N37" s="26">
        <v>54275</v>
      </c>
    </row>
    <row r="38" spans="1:14" x14ac:dyDescent="0.25">
      <c r="A38" s="1"/>
      <c r="B38" s="27" t="s">
        <v>36</v>
      </c>
      <c r="C38" s="25" t="s">
        <v>35</v>
      </c>
      <c r="D38" s="26"/>
      <c r="E38" s="26">
        <v>30761.1</v>
      </c>
      <c r="F38" s="26"/>
      <c r="H38" s="26"/>
      <c r="I38" s="42"/>
      <c r="J38" s="26"/>
      <c r="K38" s="42"/>
      <c r="L38" s="6">
        <v>0</v>
      </c>
      <c r="M38" s="42"/>
      <c r="N38" s="26"/>
    </row>
    <row r="39" spans="1:14" x14ac:dyDescent="0.25">
      <c r="A39" s="1"/>
      <c r="B39" s="28" t="s">
        <v>37</v>
      </c>
      <c r="C39" s="25" t="s">
        <v>35</v>
      </c>
      <c r="D39" s="26">
        <v>70000</v>
      </c>
      <c r="E39" s="26">
        <v>74262.899999999994</v>
      </c>
      <c r="F39" s="26"/>
      <c r="H39" s="26"/>
      <c r="I39" s="42"/>
      <c r="J39" s="26"/>
      <c r="K39" s="42"/>
      <c r="L39" s="6">
        <v>0</v>
      </c>
      <c r="M39" s="42"/>
      <c r="N39" s="26"/>
    </row>
    <row r="40" spans="1:14" x14ac:dyDescent="0.25">
      <c r="A40" s="1"/>
      <c r="B40" s="29" t="s">
        <v>99</v>
      </c>
      <c r="C40" s="37"/>
      <c r="D40" s="31">
        <v>132280</v>
      </c>
      <c r="E40" s="31">
        <v>135000</v>
      </c>
      <c r="F40" s="31"/>
      <c r="H40" s="31">
        <v>108000</v>
      </c>
      <c r="I40" s="42"/>
      <c r="J40" s="31"/>
      <c r="K40" s="42"/>
      <c r="L40" s="6">
        <v>108000</v>
      </c>
      <c r="M40" s="42"/>
      <c r="N40" s="31"/>
    </row>
    <row r="41" spans="1:14" x14ac:dyDescent="0.25">
      <c r="A41" s="1"/>
      <c r="B41" s="29" t="s">
        <v>100</v>
      </c>
      <c r="C41" s="37"/>
      <c r="D41" s="31"/>
      <c r="E41" s="31"/>
      <c r="F41" s="31"/>
      <c r="H41" s="31">
        <v>27000</v>
      </c>
      <c r="I41" s="42"/>
      <c r="J41" s="31"/>
      <c r="K41" s="42"/>
      <c r="L41" s="6">
        <v>27000</v>
      </c>
      <c r="M41" s="42"/>
      <c r="N41" s="31"/>
    </row>
    <row r="42" spans="1:14" ht="15.75" thickBot="1" x14ac:dyDescent="0.3">
      <c r="A42" s="1"/>
      <c r="B42" s="29" t="s">
        <v>38</v>
      </c>
      <c r="C42" s="30"/>
      <c r="D42" s="31"/>
      <c r="E42" s="31">
        <v>30000</v>
      </c>
      <c r="F42" s="31"/>
      <c r="H42" s="31"/>
      <c r="I42" s="42"/>
      <c r="J42" s="31"/>
      <c r="K42" s="42"/>
      <c r="L42" s="6">
        <v>0</v>
      </c>
      <c r="M42" s="42"/>
      <c r="N42" s="31"/>
    </row>
    <row r="43" spans="1:14" ht="15.75" thickBot="1" x14ac:dyDescent="0.3">
      <c r="A43" s="1"/>
      <c r="B43" s="33" t="s">
        <v>39</v>
      </c>
      <c r="C43" s="34"/>
      <c r="D43" s="35">
        <v>1722286.53</v>
      </c>
      <c r="E43" s="35">
        <v>3401491</v>
      </c>
      <c r="F43" s="35">
        <v>2207328.2599999998</v>
      </c>
      <c r="H43" s="35">
        <v>2396150.41</v>
      </c>
      <c r="I43" s="43"/>
      <c r="J43" s="35">
        <v>-8000</v>
      </c>
      <c r="K43" s="43"/>
      <c r="L43" s="35">
        <v>2388150.41</v>
      </c>
      <c r="M43" s="43"/>
      <c r="N43" s="35">
        <v>88751</v>
      </c>
    </row>
  </sheetData>
  <mergeCells count="5">
    <mergeCell ref="B24:F24"/>
    <mergeCell ref="B31:F31"/>
    <mergeCell ref="B1:F1"/>
    <mergeCell ref="B3:F3"/>
    <mergeCell ref="B13:F13"/>
  </mergeCells>
  <pageMargins left="0.25" right="0.25" top="0.25" bottom="0.2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Expenditures</vt:lpstr>
      <vt:lpstr>Revenue</vt:lpstr>
      <vt:lpstr>Expenditures!Print_Area</vt:lpstr>
      <vt:lpstr>Revenue!Print_Area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Manager</dc:title>
  <dc:subject>Budget</dc:subject>
  <dc:creator>Adam S. Shea</dc:creator>
  <cp:keywords/>
  <dc:description/>
  <cp:lastModifiedBy>David Armijo</cp:lastModifiedBy>
  <cp:lastPrinted>2021-10-22T18:30:10Z</cp:lastPrinted>
  <dcterms:created xsi:type="dcterms:W3CDTF">2018-05-25T15:30:53Z</dcterms:created>
  <dcterms:modified xsi:type="dcterms:W3CDTF">2021-10-22T18:30:13Z</dcterms:modified>
  <cp:category/>
</cp:coreProperties>
</file>